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060" windowHeight="8325" activeTab="0"/>
  </bookViews>
  <sheets>
    <sheet name="Sheet1" sheetId="1" r:id="rId1"/>
    <sheet name="Sheet2" sheetId="2" r:id="rId2"/>
  </sheets>
  <definedNames>
    <definedName name="_xlnm.Print_Area" localSheetId="0">'Sheet1'!$A$31:$E$59</definedName>
  </definedNames>
  <calcPr fullCalcOnLoad="1"/>
</workbook>
</file>

<file path=xl/comments1.xml><?xml version="1.0" encoding="utf-8"?>
<comments xmlns="http://schemas.openxmlformats.org/spreadsheetml/2006/main">
  <authors>
    <author>Bruce Moreland</author>
  </authors>
  <commentList>
    <comment ref="B11" authorId="0">
      <text>
        <r>
          <rPr>
            <sz val="9"/>
            <rFont val="Tahoma"/>
            <family val="0"/>
          </rPr>
          <t>On my mat cutter, this value is 115 mm.</t>
        </r>
      </text>
    </comment>
    <comment ref="A12" authorId="0">
      <text>
        <r>
          <rPr>
            <sz val="9"/>
            <rFont val="Tahoma"/>
            <family val="0"/>
          </rPr>
          <t>For me, this value was 24 threads per inch.</t>
        </r>
      </text>
    </comment>
    <comment ref="B2" authorId="0">
      <text>
        <r>
          <rPr>
            <sz val="9"/>
            <rFont val="Tahoma"/>
            <family val="2"/>
          </rPr>
          <t xml:space="preserve">On my Logan 660 Framers Edge, this value was 145 mm.
</t>
        </r>
      </text>
    </comment>
    <comment ref="D32" authorId="0">
      <text>
        <r>
          <rPr>
            <sz val="9"/>
            <rFont val="Tahoma"/>
            <family val="2"/>
          </rPr>
          <t>Change this value as appropriate.</t>
        </r>
      </text>
    </comment>
    <comment ref="E32" authorId="0">
      <text>
        <r>
          <rPr>
            <sz val="9"/>
            <rFont val="Tahoma"/>
            <family val="2"/>
          </rPr>
          <t>Change as necessary</t>
        </r>
      </text>
    </comment>
  </commentList>
</comments>
</file>

<file path=xl/sharedStrings.xml><?xml version="1.0" encoding="utf-8"?>
<sst xmlns="http://schemas.openxmlformats.org/spreadsheetml/2006/main" count="13" uniqueCount="13">
  <si>
    <t>Distance between Screw A and Screw C</t>
  </si>
  <si>
    <t>Distance between Screw B and Screw C</t>
  </si>
  <si>
    <t>You may enter either as inches or as millimeters; don't make an entry in both columns.</t>
  </si>
  <si>
    <t>Number of threads per unit length of the adjustment screws (A or B)</t>
  </si>
  <si>
    <t>Length of fourth side of mat board</t>
  </si>
  <si>
    <t>Is gap at top corner of mat board (corner away from squaring arm)?  If it's at bottom corner, leave blank.</t>
  </si>
  <si>
    <t>Gap between corner of mat board and cutting bar</t>
  </si>
  <si>
    <t>Use this screw as your adjustment screw.</t>
  </si>
  <si>
    <t>x</t>
  </si>
  <si>
    <t>Use this screw as a snugness screw.  You might have to adjust it so that the squaring arm fits just right.</t>
  </si>
  <si>
    <t>Infinity</t>
  </si>
  <si>
    <t>Inches</t>
  </si>
  <si>
    <t>Millimeters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</si>
</sst>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s>
  <fonts count="43">
    <font>
      <sz val="10"/>
      <name val="Arial"/>
      <family val="0"/>
    </font>
    <font>
      <sz val="8"/>
      <name val="Arial"/>
      <family val="0"/>
    </font>
    <font>
      <b/>
      <sz val="10"/>
      <name val="Arial"/>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9"/>
      <name val="Tahoma"/>
      <family val="0"/>
    </font>
    <font>
      <sz val="10"/>
      <color indexed="8"/>
      <name val="Arial"/>
      <family val="2"/>
    </font>
    <font>
      <sz val="11"/>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49" fontId="0" fillId="0" borderId="0" xfId="0" applyNumberFormat="1" applyBorder="1" applyAlignment="1">
      <alignment/>
    </xf>
    <xf numFmtId="164" fontId="0" fillId="0" borderId="0" xfId="0" applyNumberFormat="1" applyAlignment="1">
      <alignment/>
    </xf>
    <xf numFmtId="2" fontId="0" fillId="0" borderId="0" xfId="0" applyNumberFormat="1" applyAlignment="1">
      <alignment/>
    </xf>
    <xf numFmtId="0" fontId="0" fillId="0" borderId="0" xfId="0" applyFill="1" applyBorder="1" applyAlignment="1">
      <alignment/>
    </xf>
    <xf numFmtId="0" fontId="0" fillId="0" borderId="0" xfId="0" applyFill="1" applyAlignment="1">
      <alignment/>
    </xf>
    <xf numFmtId="164" fontId="0" fillId="33" borderId="0" xfId="0" applyNumberFormat="1" applyFill="1" applyAlignment="1">
      <alignment/>
    </xf>
    <xf numFmtId="0" fontId="0" fillId="34" borderId="0" xfId="0" applyFill="1" applyAlignment="1">
      <alignment/>
    </xf>
    <xf numFmtId="0" fontId="2" fillId="0" borderId="0" xfId="0" applyFont="1" applyAlignment="1">
      <alignment horizontal="center" vertical="center" wrapText="1"/>
    </xf>
    <xf numFmtId="0" fontId="0" fillId="0" borderId="0" xfId="0" applyAlignment="1">
      <alignment vertical="top" wrapText="1"/>
    </xf>
    <xf numFmtId="0" fontId="0" fillId="35" borderId="0" xfId="0" applyFill="1" applyAlignment="1">
      <alignment horizontal="right"/>
    </xf>
    <xf numFmtId="169" fontId="0" fillId="35" borderId="0" xfId="0" applyNumberFormat="1" applyFill="1" applyAlignment="1">
      <alignment/>
    </xf>
    <xf numFmtId="0" fontId="0" fillId="0" borderId="0" xfId="0" applyNumberFormat="1" applyAlignment="1">
      <alignment horizontal="right"/>
    </xf>
    <xf numFmtId="0" fontId="0" fillId="33" borderId="0" xfId="0" applyFill="1" applyAlignment="1">
      <alignment/>
    </xf>
    <xf numFmtId="0" fontId="0" fillId="36" borderId="0" xfId="0" applyFill="1" applyAlignment="1">
      <alignment horizontal="right"/>
    </xf>
    <xf numFmtId="170" fontId="0" fillId="0" borderId="0" xfId="0" applyNumberFormat="1" applyAlignment="1">
      <alignment/>
    </xf>
    <xf numFmtId="1" fontId="0" fillId="35" borderId="0" xfId="0" applyNumberFormat="1" applyFill="1" applyAlignment="1">
      <alignment/>
    </xf>
    <xf numFmtId="0" fontId="0" fillId="0" borderId="0" xfId="0" applyAlignment="1">
      <alignment horizontal="right"/>
    </xf>
    <xf numFmtId="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114300</xdr:colOff>
      <xdr:row>4</xdr:row>
      <xdr:rowOff>133350</xdr:rowOff>
    </xdr:from>
    <xdr:ext cx="76200" cy="200025"/>
    <xdr:sp fLocksText="0">
      <xdr:nvSpPr>
        <xdr:cNvPr id="1" name="Text Box 1"/>
        <xdr:cNvSpPr txBox="1">
          <a:spLocks noChangeArrowheads="1"/>
        </xdr:cNvSpPr>
      </xdr:nvSpPr>
      <xdr:spPr>
        <a:xfrm>
          <a:off x="11820525" y="87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266700</xdr:colOff>
      <xdr:row>3</xdr:row>
      <xdr:rowOff>66675</xdr:rowOff>
    </xdr:from>
    <xdr:to>
      <xdr:col>10</xdr:col>
      <xdr:colOff>257175</xdr:colOff>
      <xdr:row>9</xdr:row>
      <xdr:rowOff>123825</xdr:rowOff>
    </xdr:to>
    <xdr:sp>
      <xdr:nvSpPr>
        <xdr:cNvPr id="2" name="Text Box 2"/>
        <xdr:cNvSpPr txBox="1">
          <a:spLocks noChangeArrowheads="1"/>
        </xdr:cNvSpPr>
      </xdr:nvSpPr>
      <xdr:spPr>
        <a:xfrm>
          <a:off x="4438650" y="647700"/>
          <a:ext cx="5695950" cy="1028700"/>
        </a:xfrm>
        <a:prstGeom prst="rect">
          <a:avLst/>
        </a:prstGeom>
        <a:solidFill>
          <a:srgbClr val="FFFF00"/>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To enter inches as a mixed number (a whole number plus a proper fraction), first type in an equal sign, followed by the whole number of inches, followed by a plus sign, followed by the numerator (top) of the fraction, followed by the forward slash "/", followed by the denominator.  For example, three and five thirty-seconds would be typed in as "=3+5/32" (without the quotes).  One and one eighth would be "=1+1/8". </a:t>
          </a:r>
        </a:p>
      </xdr:txBody>
    </xdr:sp>
    <xdr:clientData/>
  </xdr:twoCellAnchor>
  <xdr:twoCellAnchor>
    <xdr:from>
      <xdr:col>3</xdr:col>
      <xdr:colOff>314325</xdr:colOff>
      <xdr:row>12</xdr:row>
      <xdr:rowOff>104775</xdr:rowOff>
    </xdr:from>
    <xdr:to>
      <xdr:col>10</xdr:col>
      <xdr:colOff>238125</xdr:colOff>
      <xdr:row>16</xdr:row>
      <xdr:rowOff>142875</xdr:rowOff>
    </xdr:to>
    <xdr:sp>
      <xdr:nvSpPr>
        <xdr:cNvPr id="3" name="Text Box 3"/>
        <xdr:cNvSpPr txBox="1">
          <a:spLocks noChangeArrowheads="1"/>
        </xdr:cNvSpPr>
      </xdr:nvSpPr>
      <xdr:spPr>
        <a:xfrm>
          <a:off x="4486275" y="2143125"/>
          <a:ext cx="5629275" cy="685800"/>
        </a:xfrm>
        <a:prstGeom prst="rect">
          <a:avLst/>
        </a:prstGeom>
        <a:solidFill>
          <a:srgbClr val="FFFF00"/>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threads per inch in the first column or threads per millimeter in the second column.  For millimeters, count the number of threads in a larger number of millimeters and enter the result (let's say it was 12 threads in 11 millimeters) as "=12/11".</a:t>
          </a:r>
        </a:p>
      </xdr:txBody>
    </xdr:sp>
    <xdr:clientData/>
  </xdr:twoCellAnchor>
  <xdr:twoCellAnchor>
    <xdr:from>
      <xdr:col>0</xdr:col>
      <xdr:colOff>28575</xdr:colOff>
      <xdr:row>32</xdr:row>
      <xdr:rowOff>57150</xdr:rowOff>
    </xdr:from>
    <xdr:to>
      <xdr:col>0</xdr:col>
      <xdr:colOff>1304925</xdr:colOff>
      <xdr:row>35</xdr:row>
      <xdr:rowOff>19050</xdr:rowOff>
    </xdr:to>
    <xdr:sp>
      <xdr:nvSpPr>
        <xdr:cNvPr id="4" name="Text Box 4"/>
        <xdr:cNvSpPr txBox="1">
          <a:spLocks noChangeArrowheads="1"/>
        </xdr:cNvSpPr>
      </xdr:nvSpPr>
      <xdr:spPr>
        <a:xfrm>
          <a:off x="28575" y="5334000"/>
          <a:ext cx="1276350" cy="4476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Number of degrees to turn adjustment screw</a:t>
          </a:r>
        </a:p>
      </xdr:txBody>
    </xdr:sp>
    <xdr:clientData/>
  </xdr:twoCellAnchor>
  <xdr:twoCellAnchor>
    <xdr:from>
      <xdr:col>0</xdr:col>
      <xdr:colOff>47625</xdr:colOff>
      <xdr:row>0</xdr:row>
      <xdr:rowOff>28575</xdr:rowOff>
    </xdr:from>
    <xdr:to>
      <xdr:col>0</xdr:col>
      <xdr:colOff>838200</xdr:colOff>
      <xdr:row>0</xdr:row>
      <xdr:rowOff>219075</xdr:rowOff>
    </xdr:to>
    <xdr:sp>
      <xdr:nvSpPr>
        <xdr:cNvPr id="5" name="Text Box 5"/>
        <xdr:cNvSpPr txBox="1">
          <a:spLocks noChangeArrowheads="1"/>
        </xdr:cNvSpPr>
      </xdr:nvSpPr>
      <xdr:spPr>
        <a:xfrm>
          <a:off x="47625" y="28575"/>
          <a:ext cx="790575" cy="1905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Inches</a:t>
          </a:r>
        </a:p>
      </xdr:txBody>
    </xdr:sp>
    <xdr:clientData/>
  </xdr:twoCellAnchor>
  <xdr:twoCellAnchor>
    <xdr:from>
      <xdr:col>1</xdr:col>
      <xdr:colOff>28575</xdr:colOff>
      <xdr:row>0</xdr:row>
      <xdr:rowOff>38100</xdr:rowOff>
    </xdr:from>
    <xdr:to>
      <xdr:col>1</xdr:col>
      <xdr:colOff>866775</xdr:colOff>
      <xdr:row>0</xdr:row>
      <xdr:rowOff>219075</xdr:rowOff>
    </xdr:to>
    <xdr:sp>
      <xdr:nvSpPr>
        <xdr:cNvPr id="6" name="Text Box 6"/>
        <xdr:cNvSpPr txBox="1">
          <a:spLocks noChangeArrowheads="1"/>
        </xdr:cNvSpPr>
      </xdr:nvSpPr>
      <xdr:spPr>
        <a:xfrm>
          <a:off x="1409700" y="38100"/>
          <a:ext cx="838200" cy="1809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Millimeters</a:t>
          </a:r>
        </a:p>
      </xdr:txBody>
    </xdr:sp>
    <xdr:clientData/>
  </xdr:twoCellAnchor>
  <xdr:twoCellAnchor>
    <xdr:from>
      <xdr:col>2</xdr:col>
      <xdr:colOff>38100</xdr:colOff>
      <xdr:row>32</xdr:row>
      <xdr:rowOff>57150</xdr:rowOff>
    </xdr:from>
    <xdr:to>
      <xdr:col>2</xdr:col>
      <xdr:colOff>1323975</xdr:colOff>
      <xdr:row>39</xdr:row>
      <xdr:rowOff>85725</xdr:rowOff>
    </xdr:to>
    <xdr:sp>
      <xdr:nvSpPr>
        <xdr:cNvPr id="7" name="Text Box 7"/>
        <xdr:cNvSpPr txBox="1">
          <a:spLocks noChangeArrowheads="1"/>
        </xdr:cNvSpPr>
      </xdr:nvSpPr>
      <xdr:spPr>
        <a:xfrm>
          <a:off x="2828925" y="5334000"/>
          <a:ext cx="1285875" cy="1162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Error-Free-Length (length of edge along cutting bar (when making your fourth cut) divided by size of gap at the corner.</a:t>
          </a:r>
        </a:p>
      </xdr:txBody>
    </xdr:sp>
    <xdr:clientData/>
  </xdr:twoCellAnchor>
  <xdr:twoCellAnchor>
    <xdr:from>
      <xdr:col>3</xdr:col>
      <xdr:colOff>76200</xdr:colOff>
      <xdr:row>32</xdr:row>
      <xdr:rowOff>152400</xdr:rowOff>
    </xdr:from>
    <xdr:to>
      <xdr:col>4</xdr:col>
      <xdr:colOff>1276350</xdr:colOff>
      <xdr:row>37</xdr:row>
      <xdr:rowOff>104775</xdr:rowOff>
    </xdr:to>
    <xdr:sp>
      <xdr:nvSpPr>
        <xdr:cNvPr id="8" name="Rectangle 9"/>
        <xdr:cNvSpPr>
          <a:spLocks/>
        </xdr:cNvSpPr>
      </xdr:nvSpPr>
      <xdr:spPr>
        <a:xfrm>
          <a:off x="4248150" y="5429250"/>
          <a:ext cx="2581275" cy="762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Measure the error (distance that the 4th edge is away from the cutting bar) at the distance from the "good" corner (the corner that is touching the cutting bar) shown above. </a:t>
          </a:r>
        </a:p>
      </xdr:txBody>
    </xdr:sp>
    <xdr:clientData/>
  </xdr:twoCellAnchor>
  <xdr:twoCellAnchor>
    <xdr:from>
      <xdr:col>3</xdr:col>
      <xdr:colOff>38100</xdr:colOff>
      <xdr:row>38</xdr:row>
      <xdr:rowOff>0</xdr:rowOff>
    </xdr:from>
    <xdr:to>
      <xdr:col>3</xdr:col>
      <xdr:colOff>1343025</xdr:colOff>
      <xdr:row>39</xdr:row>
      <xdr:rowOff>114300</xdr:rowOff>
    </xdr:to>
    <xdr:sp>
      <xdr:nvSpPr>
        <xdr:cNvPr id="9" name="Rectangle 10"/>
        <xdr:cNvSpPr>
          <a:spLocks/>
        </xdr:cNvSpPr>
      </xdr:nvSpPr>
      <xdr:spPr>
        <a:xfrm>
          <a:off x="4210050" y="6248400"/>
          <a:ext cx="1304925" cy="2762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Error (times 1/16")</a:t>
          </a:r>
        </a:p>
      </xdr:txBody>
    </xdr:sp>
    <xdr:clientData/>
  </xdr:twoCellAnchor>
  <xdr:twoCellAnchor>
    <xdr:from>
      <xdr:col>4</xdr:col>
      <xdr:colOff>57150</xdr:colOff>
      <xdr:row>38</xdr:row>
      <xdr:rowOff>0</xdr:rowOff>
    </xdr:from>
    <xdr:to>
      <xdr:col>4</xdr:col>
      <xdr:colOff>1276350</xdr:colOff>
      <xdr:row>39</xdr:row>
      <xdr:rowOff>95250</xdr:rowOff>
    </xdr:to>
    <xdr:sp>
      <xdr:nvSpPr>
        <xdr:cNvPr id="10" name="Rectangle 11"/>
        <xdr:cNvSpPr>
          <a:spLocks/>
        </xdr:cNvSpPr>
      </xdr:nvSpPr>
      <xdr:spPr>
        <a:xfrm>
          <a:off x="5610225" y="6248400"/>
          <a:ext cx="1219200" cy="257175"/>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Error (times 1 mm)</a:t>
          </a:r>
        </a:p>
      </xdr:txBody>
    </xdr:sp>
    <xdr:clientData/>
  </xdr:twoCellAnchor>
  <xdr:oneCellAnchor>
    <xdr:from>
      <xdr:col>1</xdr:col>
      <xdr:colOff>66675</xdr:colOff>
      <xdr:row>32</xdr:row>
      <xdr:rowOff>66675</xdr:rowOff>
    </xdr:from>
    <xdr:ext cx="1285875" cy="971550"/>
    <xdr:sp>
      <xdr:nvSpPr>
        <xdr:cNvPr id="11" name="TextBox 1"/>
        <xdr:cNvSpPr txBox="1">
          <a:spLocks noChangeArrowheads="1"/>
        </xdr:cNvSpPr>
      </xdr:nvSpPr>
      <xdr:spPr>
        <a:xfrm>
          <a:off x="1447800" y="5343525"/>
          <a:ext cx="1285875" cy="971550"/>
        </a:xfrm>
        <a:prstGeom prst="rect">
          <a:avLst/>
        </a:prstGeom>
        <a:solidFill>
          <a:srgbClr val="CCFFCC"/>
        </a:solidFill>
        <a:ln w="12700" cmpd="sng">
          <a:solidFill>
            <a:srgbClr val="7030A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Number of degrees to turn snugness screw</a:t>
          </a:r>
          <a:r>
            <a:rPr lang="en-US" cap="none" sz="1100" b="0" i="0" u="none" baseline="0">
              <a:solidFill>
                <a:srgbClr val="000000"/>
              </a:solidFill>
              <a:latin typeface="Calibri"/>
              <a:ea typeface="Calibri"/>
              <a:cs typeface="Calibri"/>
            </a:rPr>
            <a:t> (in opposite direction as adjustment screw)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E28" sqref="E28"/>
    </sheetView>
  </sheetViews>
  <sheetFormatPr defaultColWidth="9.140625" defaultRowHeight="12.75"/>
  <cols>
    <col min="1" max="1" width="20.7109375" style="0" customWidth="1"/>
    <col min="2" max="2" width="21.140625" style="0" customWidth="1"/>
    <col min="3" max="4" width="20.7109375" style="0" customWidth="1"/>
    <col min="5" max="5" width="19.140625" style="0" customWidth="1"/>
  </cols>
  <sheetData>
    <row r="1" spans="1:2" ht="20.25" customHeight="1">
      <c r="A1" s="4"/>
      <c r="B1" s="5"/>
    </row>
    <row r="2" spans="1:3" ht="12.75">
      <c r="A2" s="6"/>
      <c r="B2" s="7">
        <f>A2*25.4</f>
        <v>0</v>
      </c>
      <c r="C2" t="s">
        <v>0</v>
      </c>
    </row>
    <row r="3" spans="1:4" ht="12.75">
      <c r="A3" s="2"/>
      <c r="D3" t="s">
        <v>2</v>
      </c>
    </row>
    <row r="4" spans="1:10" ht="12.75">
      <c r="A4" s="2"/>
      <c r="D4" s="1"/>
      <c r="E4" s="1"/>
      <c r="F4" s="1"/>
      <c r="G4" s="1"/>
      <c r="H4" s="1"/>
      <c r="I4" s="1"/>
      <c r="J4" s="1"/>
    </row>
    <row r="5" spans="1:10" ht="12.75">
      <c r="A5" s="2"/>
      <c r="D5" s="1"/>
      <c r="E5" s="1"/>
      <c r="F5" s="1"/>
      <c r="G5" s="1"/>
      <c r="H5" s="1"/>
      <c r="I5" s="1"/>
      <c r="J5" s="1"/>
    </row>
    <row r="6" spans="1:10" ht="12.75">
      <c r="A6" s="2"/>
      <c r="D6" s="1"/>
      <c r="E6" s="1"/>
      <c r="F6" s="1"/>
      <c r="G6" s="1"/>
      <c r="H6" s="1"/>
      <c r="I6" s="1"/>
      <c r="J6" s="1"/>
    </row>
    <row r="7" spans="1:10" ht="12.75">
      <c r="A7" s="2"/>
      <c r="D7" s="1"/>
      <c r="E7" s="1"/>
      <c r="F7" s="1"/>
      <c r="G7" s="1"/>
      <c r="H7" s="1"/>
      <c r="I7" s="1"/>
      <c r="J7" s="1"/>
    </row>
    <row r="8" spans="1:10" ht="12.75">
      <c r="A8" s="2"/>
      <c r="D8" s="1"/>
      <c r="E8" s="1"/>
      <c r="F8" s="1"/>
      <c r="G8" s="1"/>
      <c r="H8" s="1"/>
      <c r="I8" s="1"/>
      <c r="J8" s="1"/>
    </row>
    <row r="9" spans="1:10" ht="12.75">
      <c r="A9" s="2"/>
      <c r="D9" s="1"/>
      <c r="E9" s="1"/>
      <c r="F9" s="1"/>
      <c r="G9" s="1"/>
      <c r="H9" s="1"/>
      <c r="I9" s="1"/>
      <c r="J9" s="1"/>
    </row>
    <row r="10" spans="1:10" ht="12.75">
      <c r="A10" s="2"/>
      <c r="D10" s="1"/>
      <c r="E10" s="1"/>
      <c r="F10" s="1"/>
      <c r="G10" s="1"/>
      <c r="H10" s="1"/>
      <c r="I10" s="1"/>
      <c r="J10" s="1"/>
    </row>
    <row r="11" spans="1:3" ht="12.75">
      <c r="A11" s="6"/>
      <c r="B11" s="7">
        <f>A11*25.4</f>
        <v>0</v>
      </c>
      <c r="C11" t="s">
        <v>1</v>
      </c>
    </row>
    <row r="12" spans="1:3" ht="12.75">
      <c r="A12" s="6"/>
      <c r="B12" s="7">
        <f>A12/25.4</f>
        <v>0</v>
      </c>
      <c r="C12" t="s">
        <v>3</v>
      </c>
    </row>
    <row r="13" ht="12.75">
      <c r="A13" s="2"/>
    </row>
    <row r="14" ht="12.75">
      <c r="A14" s="2"/>
    </row>
    <row r="15" ht="12.75">
      <c r="A15" s="2"/>
    </row>
    <row r="16" ht="12.75">
      <c r="A16" s="2"/>
    </row>
    <row r="17" ht="12.75">
      <c r="A17" s="2"/>
    </row>
    <row r="18" spans="1:3" ht="12.75">
      <c r="A18" s="6"/>
      <c r="B18" s="7"/>
      <c r="C18" t="s">
        <v>4</v>
      </c>
    </row>
    <row r="19" spans="1:3" ht="12.75">
      <c r="A19" s="6"/>
      <c r="B19" s="7"/>
      <c r="C19" t="s">
        <v>6</v>
      </c>
    </row>
    <row r="20" spans="1:3" ht="12.75">
      <c r="A20" s="2"/>
      <c r="B20" s="14" t="s">
        <v>8</v>
      </c>
      <c r="C20" t="s">
        <v>5</v>
      </c>
    </row>
    <row r="21" ht="12.75">
      <c r="A21" s="2"/>
    </row>
    <row r="22" spans="1:3" ht="12.75">
      <c r="A22" s="2"/>
      <c r="B22" s="10" t="str">
        <f>IF(B2&gt;=B11,"A","B")</f>
        <v>A</v>
      </c>
      <c r="C22" t="s">
        <v>7</v>
      </c>
    </row>
    <row r="23" spans="1:3" ht="12.75">
      <c r="A23" s="2"/>
      <c r="B23" s="11" t="e">
        <f>MAX(B2,B11)*TAN(ATAN(B19/B18)/4)*B12*4</f>
        <v>#DIV/0!</v>
      </c>
      <c r="C23" t="str">
        <f>CONCATENATE("Number of quarter-turns to turn this screw ",(IF(OR(ISBLANK(B20),TRIM(LOWER(B20))="no"),"counterclockwise","clockwise")))</f>
        <v>Number of quarter-turns to turn this screw clockwise</v>
      </c>
    </row>
    <row r="24" spans="1:2" ht="12.75">
      <c r="A24" s="2"/>
      <c r="B24" s="5"/>
    </row>
    <row r="25" spans="1:3" ht="12.75">
      <c r="A25" s="2"/>
      <c r="B25" s="10" t="str">
        <f>IF(B2&lt;B11,"A","B")</f>
        <v>B</v>
      </c>
      <c r="C25" t="s">
        <v>9</v>
      </c>
    </row>
    <row r="26" spans="1:3" ht="12.75">
      <c r="A26" s="2"/>
      <c r="B26" s="11" t="e">
        <f>B23*MIN(B2,B11)/MAX(B2,B11)</f>
        <v>#DIV/0!</v>
      </c>
      <c r="C26" t="e">
        <f>CONCATENATE("Approximate number of quarter-turns to turn this screw "&amp;(IF(OR(ISBLANK(B23),TRIM(LOWER(B23))="no"),"clockwise","counterclockwise")))</f>
        <v>#DIV/0!</v>
      </c>
    </row>
    <row r="27" spans="1:2" ht="12.75">
      <c r="A27" s="2"/>
      <c r="B27" s="5"/>
    </row>
    <row r="28" spans="1:2" ht="12.75">
      <c r="A28" s="2"/>
      <c r="B28" s="5"/>
    </row>
    <row r="29" spans="1:2" ht="12.75">
      <c r="A29" s="2"/>
      <c r="B29" s="5"/>
    </row>
    <row r="30" spans="1:2" ht="12.75">
      <c r="A30" s="2"/>
      <c r="B30" s="5"/>
    </row>
    <row r="31" spans="1:5" ht="12.75">
      <c r="A31" s="2"/>
      <c r="D31" s="17" t="s">
        <v>11</v>
      </c>
      <c r="E31" s="17" t="s">
        <v>12</v>
      </c>
    </row>
    <row r="32" spans="1:5" ht="12.75">
      <c r="A32" s="2"/>
      <c r="D32" s="13">
        <v>12</v>
      </c>
      <c r="E32" s="7">
        <v>250</v>
      </c>
    </row>
    <row r="36" ht="12.75" customHeight="1">
      <c r="G36" s="8"/>
    </row>
    <row r="37" spans="1:7" ht="12.75">
      <c r="A37" s="3"/>
      <c r="G37" s="9"/>
    </row>
    <row r="38" ht="12.75">
      <c r="G38" s="9"/>
    </row>
    <row r="39" ht="12.75">
      <c r="G39" s="9"/>
    </row>
    <row r="41" spans="1:5" ht="12.75">
      <c r="A41" s="16">
        <v>0</v>
      </c>
      <c r="B41" s="18" t="e">
        <f>A41*MIN($B$2,$B$11)/MAX($B$2,$B$11)</f>
        <v>#DIV/0!</v>
      </c>
      <c r="C41" s="12" t="s">
        <v>10</v>
      </c>
      <c r="D41" s="3" t="e">
        <f>$D$32*16*TAN(4*ATAN(A41/(360*$B$12*MAX($B$2,$B$11))))</f>
        <v>#DIV/0!</v>
      </c>
      <c r="E41" s="3" t="e">
        <f>$E$32*TAN(4*ATAN(A41/(360*$B$12*MAX($B$2,$B$11))))</f>
        <v>#DIV/0!</v>
      </c>
    </row>
    <row r="42" spans="1:5" ht="12.75">
      <c r="A42" s="16">
        <v>10</v>
      </c>
      <c r="B42" s="18" t="e">
        <f>A42*MIN($B$2,$B$11)/MAX($B$2,$B$11)</f>
        <v>#DIV/0!</v>
      </c>
      <c r="C42" s="15" t="e">
        <f>1/(TAN(4*ATAN(A42/($B$12*360*MAX($B$2,$B$11)))))</f>
        <v>#DIV/0!</v>
      </c>
      <c r="D42" s="3" t="e">
        <f>$D$32*16*TAN(4*ATAN(A42/(360*$B$12*MAX($B$2,$B$11))))</f>
        <v>#DIV/0!</v>
      </c>
      <c r="E42" s="3" t="e">
        <f>$E$32*TAN(4*ATAN(A42/(360*$B$12*MAX($B$2,$B$11))))</f>
        <v>#DIV/0!</v>
      </c>
    </row>
    <row r="43" spans="1:5" ht="12.75">
      <c r="A43" s="16">
        <v>20</v>
      </c>
      <c r="B43" s="18" t="e">
        <f aca="true" t="shared" si="0" ref="B43:B59">A43*MIN($B$2,$B$11)/MAX($B$2,$B$11)</f>
        <v>#DIV/0!</v>
      </c>
      <c r="C43" s="15" t="e">
        <f>1/(TAN(4*ATAN(A43/($B$12*360*MAX($B$2,$B$11)))))</f>
        <v>#DIV/0!</v>
      </c>
      <c r="D43" s="3" t="e">
        <f>$D$32*16*TAN(4*ATAN(A43/(360*$B$12*MAX($B$2,$B$11))))</f>
        <v>#DIV/0!</v>
      </c>
      <c r="E43" s="3" t="e">
        <f>$E$32*TAN(4*ATAN(A43/(360*$B$12*MAX($B$2,$B$11))))</f>
        <v>#DIV/0!</v>
      </c>
    </row>
    <row r="44" spans="1:5" ht="12.75">
      <c r="A44" s="16">
        <v>30</v>
      </c>
      <c r="B44" s="18" t="e">
        <f t="shared" si="0"/>
        <v>#DIV/0!</v>
      </c>
      <c r="C44" s="15" t="e">
        <f>1/(TAN(4*ATAN(A44/($B$12*360*MAX($B$2,$B$11)))))</f>
        <v>#DIV/0!</v>
      </c>
      <c r="D44" s="3" t="e">
        <f>$D$32*16*TAN(4*ATAN(A44/(360*$B$12*MAX($B$2,$B$11))))</f>
        <v>#DIV/0!</v>
      </c>
      <c r="E44" s="3" t="e">
        <f>$E$32*TAN(4*ATAN(A44/(360*$B$12*MAX($B$2,$B$11))))</f>
        <v>#DIV/0!</v>
      </c>
    </row>
    <row r="45" spans="1:5" ht="12.75">
      <c r="A45" s="16">
        <v>40</v>
      </c>
      <c r="B45" s="18" t="e">
        <f t="shared" si="0"/>
        <v>#DIV/0!</v>
      </c>
      <c r="C45" s="15" t="e">
        <f>1/(TAN(4*ATAN(A45/($B$12*360*MAX($B$2,$B$11)))))</f>
        <v>#DIV/0!</v>
      </c>
      <c r="D45" s="3" t="e">
        <f>$D$32*16*TAN(4*ATAN(A45/(360*$B$12*MAX($B$2,$B$11))))</f>
        <v>#DIV/0!</v>
      </c>
      <c r="E45" s="3" t="e">
        <f>$E$32*TAN(4*ATAN(A45/(360*$B$12*MAX($B$2,$B$11))))</f>
        <v>#DIV/0!</v>
      </c>
    </row>
    <row r="46" spans="1:5" ht="12.75">
      <c r="A46" s="16">
        <v>50</v>
      </c>
      <c r="B46" s="18" t="e">
        <f t="shared" si="0"/>
        <v>#DIV/0!</v>
      </c>
      <c r="C46" s="15" t="e">
        <f>1/(TAN(4*ATAN(A46/($B$12*360*MAX($B$2,$B$11)))))</f>
        <v>#DIV/0!</v>
      </c>
      <c r="D46" s="3" t="e">
        <f>$D$32*16*TAN(4*ATAN(A46/(360*$B$12*MAX($B$2,$B$11))))</f>
        <v>#DIV/0!</v>
      </c>
      <c r="E46" s="3" t="e">
        <f>$E$32*TAN(4*ATAN(A46/(360*$B$12*MAX($B$2,$B$11))))</f>
        <v>#DIV/0!</v>
      </c>
    </row>
    <row r="47" spans="1:5" ht="12.75">
      <c r="A47" s="16">
        <v>60</v>
      </c>
      <c r="B47" s="18" t="e">
        <f t="shared" si="0"/>
        <v>#DIV/0!</v>
      </c>
      <c r="C47" s="15" t="e">
        <f>1/(TAN(4*ATAN(A47/($B$12*360*MAX($B$2,$B$11)))))</f>
        <v>#DIV/0!</v>
      </c>
      <c r="D47" s="3" t="e">
        <f>$D$32*16*TAN(4*ATAN(A47/(360*$B$12*MAX($B$2,$B$11))))</f>
        <v>#DIV/0!</v>
      </c>
      <c r="E47" s="3" t="e">
        <f>$E$32*TAN(4*ATAN(A47/(360*$B$12*MAX($B$2,$B$11))))</f>
        <v>#DIV/0!</v>
      </c>
    </row>
    <row r="48" spans="1:5" ht="12.75">
      <c r="A48" s="16">
        <v>70</v>
      </c>
      <c r="B48" s="18" t="e">
        <f t="shared" si="0"/>
        <v>#DIV/0!</v>
      </c>
      <c r="C48" s="15" t="e">
        <f>1/(TAN(4*ATAN(A48/($B$12*360*MAX($B$2,$B$11)))))</f>
        <v>#DIV/0!</v>
      </c>
      <c r="D48" s="3" t="e">
        <f>$D$32*16*TAN(4*ATAN(A48/(360*$B$12*MAX($B$2,$B$11))))</f>
        <v>#DIV/0!</v>
      </c>
      <c r="E48" s="3" t="e">
        <f>$E$32*TAN(4*ATAN(A48/(360*$B$12*MAX($B$2,$B$11))))</f>
        <v>#DIV/0!</v>
      </c>
    </row>
    <row r="49" spans="1:5" ht="12.75">
      <c r="A49" s="16">
        <v>80</v>
      </c>
      <c r="B49" s="18" t="e">
        <f t="shared" si="0"/>
        <v>#DIV/0!</v>
      </c>
      <c r="C49" s="15" t="e">
        <f>1/(TAN(4*ATAN(A49/($B$12*360*MAX($B$2,$B$11)))))</f>
        <v>#DIV/0!</v>
      </c>
      <c r="D49" s="3" t="e">
        <f>$D$32*16*TAN(4*ATAN(A49/(360*$B$12*MAX($B$2,$B$11))))</f>
        <v>#DIV/0!</v>
      </c>
      <c r="E49" s="3" t="e">
        <f>$E$32*TAN(4*ATAN(A49/(360*$B$12*MAX($B$2,$B$11))))</f>
        <v>#DIV/0!</v>
      </c>
    </row>
    <row r="50" spans="1:5" ht="12.75">
      <c r="A50" s="16">
        <v>90</v>
      </c>
      <c r="B50" s="18" t="e">
        <f t="shared" si="0"/>
        <v>#DIV/0!</v>
      </c>
      <c r="C50" s="15" t="e">
        <f>1/(TAN(4*ATAN(A50/($B$12*360*MAX($B$2,$B$11)))))</f>
        <v>#DIV/0!</v>
      </c>
      <c r="D50" s="3" t="e">
        <f>$D$32*16*TAN(4*ATAN(A50/(360*$B$12*MAX($B$2,$B$11))))</f>
        <v>#DIV/0!</v>
      </c>
      <c r="E50" s="3" t="e">
        <f>$E$32*TAN(4*ATAN(A50/(360*$B$12*MAX($B$2,$B$11))))</f>
        <v>#DIV/0!</v>
      </c>
    </row>
    <row r="51" spans="1:5" ht="12.75">
      <c r="A51" s="16">
        <v>100</v>
      </c>
      <c r="B51" s="18" t="e">
        <f t="shared" si="0"/>
        <v>#DIV/0!</v>
      </c>
      <c r="C51" s="15" t="e">
        <f>1/(TAN(4*ATAN(A51/($B$12*360*MAX($B$2,$B$11)))))</f>
        <v>#DIV/0!</v>
      </c>
      <c r="D51" s="3" t="e">
        <f>$D$32*16*TAN(4*ATAN(A51/(360*$B$12*MAX($B$2,$B$11))))</f>
        <v>#DIV/0!</v>
      </c>
      <c r="E51" s="3" t="e">
        <f>$E$32*TAN(4*ATAN(A51/(360*$B$12*MAX($B$2,$B$11))))</f>
        <v>#DIV/0!</v>
      </c>
    </row>
    <row r="52" spans="1:5" ht="12.75">
      <c r="A52" s="16">
        <v>110</v>
      </c>
      <c r="B52" s="18" t="e">
        <f t="shared" si="0"/>
        <v>#DIV/0!</v>
      </c>
      <c r="C52" s="15" t="e">
        <f>1/(TAN(4*ATAN(A52/($B$12*360*MAX($B$2,$B$11)))))</f>
        <v>#DIV/0!</v>
      </c>
      <c r="D52" s="3" t="e">
        <f>$D$32*16*TAN(4*ATAN(A52/(360*$B$12*MAX($B$2,$B$11))))</f>
        <v>#DIV/0!</v>
      </c>
      <c r="E52" s="3" t="e">
        <f>$E$32*TAN(4*ATAN(A52/(360*$B$12*MAX($B$2,$B$11))))</f>
        <v>#DIV/0!</v>
      </c>
    </row>
    <row r="53" spans="1:5" ht="12.75">
      <c r="A53" s="16">
        <v>120</v>
      </c>
      <c r="B53" s="18" t="e">
        <f t="shared" si="0"/>
        <v>#DIV/0!</v>
      </c>
      <c r="C53" s="15" t="e">
        <f>1/(TAN(4*ATAN(A53/($B$12*360*MAX($B$2,$B$11)))))</f>
        <v>#DIV/0!</v>
      </c>
      <c r="D53" s="3" t="e">
        <f>$D$32*16*TAN(4*ATAN(A53/(360*$B$12*MAX($B$2,$B$11))))</f>
        <v>#DIV/0!</v>
      </c>
      <c r="E53" s="3" t="e">
        <f>$E$32*TAN(4*ATAN(A53/(360*$B$12*MAX($B$2,$B$11))))</f>
        <v>#DIV/0!</v>
      </c>
    </row>
    <row r="54" spans="1:5" ht="12.75">
      <c r="A54" s="16">
        <v>130</v>
      </c>
      <c r="B54" s="18" t="e">
        <f t="shared" si="0"/>
        <v>#DIV/0!</v>
      </c>
      <c r="C54" s="15" t="e">
        <f>1/(TAN(4*ATAN(A54/($B$12*360*MAX($B$2,$B$11)))))</f>
        <v>#DIV/0!</v>
      </c>
      <c r="D54" s="3" t="e">
        <f>$D$32*16*TAN(4*ATAN(A54/(360*$B$12*MAX($B$2,$B$11))))</f>
        <v>#DIV/0!</v>
      </c>
      <c r="E54" s="3" t="e">
        <f>$E$32*TAN(4*ATAN(A54/(360*$B$12*MAX($B$2,$B$11))))</f>
        <v>#DIV/0!</v>
      </c>
    </row>
    <row r="55" spans="1:9" ht="12.75">
      <c r="A55" s="16">
        <v>140</v>
      </c>
      <c r="B55" s="18" t="e">
        <f t="shared" si="0"/>
        <v>#DIV/0!</v>
      </c>
      <c r="C55" s="15" t="e">
        <f>1/(TAN(4*ATAN(A55/($B$12*360*MAX($B$2,$B$11)))))</f>
        <v>#DIV/0!</v>
      </c>
      <c r="D55" s="3" t="e">
        <f>$D$32*16*TAN(4*ATAN(A55/(360*$B$12*MAX($B$2,$B$11))))</f>
        <v>#DIV/0!</v>
      </c>
      <c r="E55" s="3" t="e">
        <f>$E$32*TAN(4*ATAN(A55/(360*$B$12*MAX($B$2,$B$11))))</f>
        <v>#DIV/0!</v>
      </c>
      <c r="I55" s="5"/>
    </row>
    <row r="56" spans="1:5" ht="12.75">
      <c r="A56" s="16">
        <v>150</v>
      </c>
      <c r="B56" s="18" t="e">
        <f t="shared" si="0"/>
        <v>#DIV/0!</v>
      </c>
      <c r="C56" s="15" t="e">
        <f>1/(TAN(4*ATAN(A56/($B$12*360*MAX($B$2,$B$11)))))</f>
        <v>#DIV/0!</v>
      </c>
      <c r="D56" s="3" t="e">
        <f>$D$32*16*TAN(4*ATAN(A56/(360*$B$12*MAX($B$2,$B$11))))</f>
        <v>#DIV/0!</v>
      </c>
      <c r="E56" s="3" t="e">
        <f>$E$32*TAN(4*ATAN(A56/(360*$B$12*MAX($B$2,$B$11))))</f>
        <v>#DIV/0!</v>
      </c>
    </row>
    <row r="57" spans="1:5" ht="12.75">
      <c r="A57" s="16">
        <v>160</v>
      </c>
      <c r="B57" s="18" t="e">
        <f t="shared" si="0"/>
        <v>#DIV/0!</v>
      </c>
      <c r="C57" s="15" t="e">
        <f>1/(TAN(4*ATAN(A57/($B$12*360*MAX($B$2,$B$11)))))</f>
        <v>#DIV/0!</v>
      </c>
      <c r="D57" s="3" t="e">
        <f>$D$32*16*TAN(4*ATAN(A57/(360*$B$12*MAX($B$2,$B$11))))</f>
        <v>#DIV/0!</v>
      </c>
      <c r="E57" s="3" t="e">
        <f>$E$32*TAN(4*ATAN(A57/(360*$B$12*MAX($B$2,$B$11))))</f>
        <v>#DIV/0!</v>
      </c>
    </row>
    <row r="58" spans="1:5" ht="12.75">
      <c r="A58" s="16">
        <v>170</v>
      </c>
      <c r="B58" s="18" t="e">
        <f t="shared" si="0"/>
        <v>#DIV/0!</v>
      </c>
      <c r="C58" s="15" t="e">
        <f>1/(TAN(4*ATAN(A58/($B$12*360*MAX($B$2,$B$11)))))</f>
        <v>#DIV/0!</v>
      </c>
      <c r="D58" s="3" t="e">
        <f>$D$32*16*TAN(4*ATAN(A58/(360*$B$12*MAX($B$2,$B$11))))</f>
        <v>#DIV/0!</v>
      </c>
      <c r="E58" s="3" t="e">
        <f>$E$32*TAN(4*ATAN(A58/(360*$B$12*MAX($B$2,$B$11))))</f>
        <v>#DIV/0!</v>
      </c>
    </row>
    <row r="59" spans="1:5" ht="12.75">
      <c r="A59" s="16">
        <v>180</v>
      </c>
      <c r="B59" s="18" t="e">
        <f t="shared" si="0"/>
        <v>#DIV/0!</v>
      </c>
      <c r="C59" s="15" t="e">
        <f>1/(TAN(4*ATAN(A59/($B$12*360*MAX($B$2,$B$11)))))</f>
        <v>#DIV/0!</v>
      </c>
      <c r="D59" s="3" t="e">
        <f>$D$32*16*TAN(4*ATAN(A59/(360*$B$12*MAX($B$2,$B$11))))</f>
        <v>#DIV/0!</v>
      </c>
      <c r="E59" s="3" t="e">
        <f>$E$32*TAN(4*ATAN(A59/(360*$B$12*MAX($B$2,$B$11))))</f>
        <v>#DIV/0!</v>
      </c>
    </row>
  </sheetData>
  <sheetProtection/>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Moreland</dc:creator>
  <cp:keywords/>
  <dc:description/>
  <cp:lastModifiedBy>Bruce Moreland</cp:lastModifiedBy>
  <cp:lastPrinted>2015-04-18T04:21:59Z</cp:lastPrinted>
  <dcterms:created xsi:type="dcterms:W3CDTF">2015-02-12T05:06:05Z</dcterms:created>
  <dcterms:modified xsi:type="dcterms:W3CDTF">2015-10-16T04:37:22Z</dcterms:modified>
  <cp:category/>
  <cp:version/>
  <cp:contentType/>
  <cp:contentStatus/>
</cp:coreProperties>
</file>